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760" windowHeight="11475" activeTab="1"/>
  </bookViews>
  <sheets>
    <sheet name="入力情報" sheetId="2" r:id="rId1"/>
    <sheet name="外来棟宿泊申込" sheetId="1" r:id="rId2"/>
  </sheets>
  <definedNames>
    <definedName name="_xlnm.Print_Area" localSheetId="1">外来棟宿泊申込!$A$1:$Q$56</definedName>
  </definedNames>
  <calcPr calcId="145621"/>
</workbook>
</file>

<file path=xl/calcChain.xml><?xml version="1.0" encoding="utf-8"?>
<calcChain xmlns="http://schemas.openxmlformats.org/spreadsheetml/2006/main">
  <c r="N4" i="1" l="1"/>
  <c r="A36" i="1" l="1"/>
  <c r="A35" i="1"/>
  <c r="A34" i="1"/>
  <c r="A33" i="1"/>
  <c r="G2" i="1"/>
  <c r="M8" i="1"/>
  <c r="H8" i="1" s="1"/>
  <c r="C8" i="1"/>
  <c r="C9" i="1" s="1"/>
  <c r="N7" i="1"/>
  <c r="I6" i="1"/>
  <c r="C6" i="1"/>
  <c r="I4" i="1"/>
  <c r="C4" i="1"/>
  <c r="C2" i="1"/>
  <c r="M22" i="1"/>
  <c r="M24" i="1"/>
  <c r="D9" i="1" l="1"/>
  <c r="C15" i="1"/>
  <c r="O8" i="1"/>
  <c r="I20" i="1" s="1"/>
  <c r="K20" i="1"/>
  <c r="E9" i="1" l="1"/>
  <c r="G20" i="1"/>
  <c r="E20" i="1"/>
  <c r="F20" i="1" s="1"/>
  <c r="I26" i="1"/>
  <c r="J20" i="1"/>
  <c r="K26" i="1"/>
  <c r="L20" i="1"/>
  <c r="G9" i="1" l="1"/>
  <c r="F9" i="1"/>
  <c r="E26" i="1"/>
  <c r="E15" i="1"/>
  <c r="G26" i="1"/>
  <c r="H20" i="1"/>
  <c r="H9" i="1" l="1"/>
  <c r="I9" i="1"/>
  <c r="K9" i="1" s="1"/>
  <c r="G15" i="1"/>
  <c r="K15" i="1" l="1"/>
  <c r="C20" i="1"/>
  <c r="L9" i="1"/>
  <c r="I15" i="1"/>
  <c r="J9" i="1"/>
  <c r="D20" i="1" l="1"/>
  <c r="C26" i="1"/>
  <c r="M26" i="1" s="1"/>
  <c r="M28" i="1" s="1"/>
</calcChain>
</file>

<file path=xl/sharedStrings.xml><?xml version="1.0" encoding="utf-8"?>
<sst xmlns="http://schemas.openxmlformats.org/spreadsheetml/2006/main" count="120" uniqueCount="76">
  <si>
    <t>合計数</t>
    <rPh sb="0" eb="2">
      <t>ゴウケイ</t>
    </rPh>
    <rPh sb="2" eb="3">
      <t>スウ</t>
    </rPh>
    <phoneticPr fontId="2"/>
  </si>
  <si>
    <t>Room No.</t>
    <phoneticPr fontId="2"/>
  </si>
  <si>
    <t>（号室）</t>
    <rPh sb="1" eb="3">
      <t>ゴウシツ</t>
    </rPh>
    <phoneticPr fontId="2"/>
  </si>
  <si>
    <t xml:space="preserve"> </t>
    <phoneticPr fontId="2"/>
  </si>
  <si>
    <t>単価</t>
    <rPh sb="0" eb="2">
      <t>タンカ</t>
    </rPh>
    <phoneticPr fontId="2"/>
  </si>
  <si>
    <t>変更後</t>
    <rPh sb="0" eb="2">
      <t>ヘンコウ</t>
    </rPh>
    <rPh sb="2" eb="3">
      <t>ゴ</t>
    </rPh>
    <phoneticPr fontId="2"/>
  </si>
  <si>
    <t>合計数</t>
    <rPh sb="0" eb="3">
      <t>ゴウケイスウ</t>
    </rPh>
    <phoneticPr fontId="2"/>
  </si>
  <si>
    <t>朝　食</t>
    <rPh sb="0" eb="3">
      <t>チョウショク</t>
    </rPh>
    <phoneticPr fontId="2"/>
  </si>
  <si>
    <t>夕　食</t>
    <rPh sb="0" eb="3">
      <t>ユウショク</t>
    </rPh>
    <phoneticPr fontId="2"/>
  </si>
  <si>
    <t>宿　泊</t>
    <rPh sb="0" eb="3">
      <t>シュクハク</t>
    </rPh>
    <phoneticPr fontId="2"/>
  </si>
  <si>
    <t>申込</t>
    <rPh sb="0" eb="2">
      <t>モウシコミ</t>
    </rPh>
    <phoneticPr fontId="2"/>
  </si>
  <si>
    <t>申 込</t>
    <rPh sb="0" eb="1">
      <t>サル</t>
    </rPh>
    <rPh sb="2" eb="3">
      <t>コミ</t>
    </rPh>
    <phoneticPr fontId="2"/>
  </si>
  <si>
    <t xml:space="preserve"> 変 更</t>
    <rPh sb="1" eb="2">
      <t>ヘン</t>
    </rPh>
    <rPh sb="3" eb="4">
      <t>サラ</t>
    </rPh>
    <phoneticPr fontId="2"/>
  </si>
  <si>
    <t>外来</t>
    <rPh sb="0" eb="2">
      <t>ガイライ</t>
    </rPh>
    <phoneticPr fontId="2"/>
  </si>
  <si>
    <t>◎食事について</t>
    <rPh sb="1" eb="3">
      <t>ショクジ</t>
    </rPh>
    <phoneticPr fontId="2"/>
  </si>
  <si>
    <t>利用期間</t>
    <rPh sb="0" eb="2">
      <t>リヨウ</t>
    </rPh>
    <rPh sb="2" eb="4">
      <t>キカン</t>
    </rPh>
    <phoneticPr fontId="2"/>
  </si>
  <si>
    <t>利用者氏名</t>
    <rPh sb="0" eb="3">
      <t>リヨウシャ</t>
    </rPh>
    <rPh sb="3" eb="5">
      <t>シメイ</t>
    </rPh>
    <phoneticPr fontId="2"/>
  </si>
  <si>
    <t>申込日</t>
    <rPh sb="0" eb="2">
      <t>モウシコミ</t>
    </rPh>
    <rPh sb="2" eb="3">
      <t>ヒ</t>
    </rPh>
    <phoneticPr fontId="2"/>
  </si>
  <si>
    <t>所属</t>
    <rPh sb="0" eb="2">
      <t>ショゾク</t>
    </rPh>
    <phoneticPr fontId="2"/>
  </si>
  <si>
    <t>Tel</t>
    <phoneticPr fontId="2"/>
  </si>
  <si>
    <t>申込責任者名（機構職員等）</t>
    <rPh sb="0" eb="2">
      <t>モウシコミ</t>
    </rPh>
    <rPh sb="2" eb="5">
      <t>セキニンシャ</t>
    </rPh>
    <rPh sb="5" eb="6">
      <t>メイ</t>
    </rPh>
    <rPh sb="7" eb="9">
      <t>キコウ</t>
    </rPh>
    <rPh sb="9" eb="11">
      <t>ショクイン</t>
    </rPh>
    <rPh sb="11" eb="12">
      <t>トウ</t>
    </rPh>
    <phoneticPr fontId="2"/>
  </si>
  <si>
    <t>Tel</t>
    <phoneticPr fontId="2"/>
  </si>
  <si>
    <t>受付</t>
    <rPh sb="0" eb="2">
      <t>ウケツケ</t>
    </rPh>
    <phoneticPr fontId="2"/>
  </si>
  <si>
    <r>
      <t>　　　　　　　　　宿　泊　申　込　書　（　外来棟　）　</t>
    </r>
    <r>
      <rPr>
        <b/>
        <sz val="11"/>
        <rFont val="ＭＳ Ｐゴシック"/>
        <family val="3"/>
        <charset val="128"/>
      </rPr>
      <t>　　</t>
    </r>
    <rPh sb="9" eb="12">
      <t>シュクハク</t>
    </rPh>
    <rPh sb="13" eb="14">
      <t>モウ</t>
    </rPh>
    <rPh sb="15" eb="16">
      <t>コ</t>
    </rPh>
    <rPh sb="17" eb="18">
      <t>ショ</t>
    </rPh>
    <rPh sb="21" eb="22">
      <t>ソト</t>
    </rPh>
    <rPh sb="22" eb="23">
      <t>ライ</t>
    </rPh>
    <rPh sb="23" eb="24">
      <t>トウ</t>
    </rPh>
    <phoneticPr fontId="2"/>
  </si>
  <si>
    <t>--------------------------------------------------------------------------------------------------</t>
    <phoneticPr fontId="2"/>
  </si>
  <si>
    <t>◎キャンセル・変更等の受付期限について</t>
    <rPh sb="7" eb="9">
      <t>ヘンコウ</t>
    </rPh>
    <rPh sb="9" eb="10">
      <t>ナド</t>
    </rPh>
    <rPh sb="11" eb="13">
      <t>ウケツケ</t>
    </rPh>
    <rPh sb="13" eb="15">
      <t>キゲン</t>
    </rPh>
    <phoneticPr fontId="2"/>
  </si>
  <si>
    <t>量子科学技術研究開発機構　高崎量子応用研究所</t>
    <rPh sb="0" eb="2">
      <t>リョウシ</t>
    </rPh>
    <rPh sb="2" eb="4">
      <t>カガク</t>
    </rPh>
    <rPh sb="4" eb="6">
      <t>ギジュツ</t>
    </rPh>
    <rPh sb="6" eb="8">
      <t>ケンキュウ</t>
    </rPh>
    <rPh sb="8" eb="10">
      <t>カイハツ</t>
    </rPh>
    <rPh sb="10" eb="12">
      <t>キコウ</t>
    </rPh>
    <rPh sb="13" eb="15">
      <t>タカサキ</t>
    </rPh>
    <rPh sb="15" eb="17">
      <t>リョウシ</t>
    </rPh>
    <rPh sb="17" eb="19">
      <t>オウヨウ</t>
    </rPh>
    <rPh sb="19" eb="22">
      <t>ケンキュウジョ</t>
    </rPh>
    <phoneticPr fontId="2"/>
  </si>
  <si>
    <t>申 込
内 容</t>
    <rPh sb="0" eb="1">
      <t>サル</t>
    </rPh>
    <rPh sb="2" eb="3">
      <t>コミ</t>
    </rPh>
    <rPh sb="4" eb="5">
      <t>ナイ</t>
    </rPh>
    <rPh sb="6" eb="7">
      <t>カタチ</t>
    </rPh>
    <phoneticPr fontId="2"/>
  </si>
  <si>
    <t>食</t>
    <rPh sb="0" eb="1">
      <t>ショク</t>
    </rPh>
    <phoneticPr fontId="2"/>
  </si>
  <si>
    <t>泊</t>
    <rPh sb="0" eb="1">
      <t>ハク</t>
    </rPh>
    <phoneticPr fontId="2"/>
  </si>
  <si>
    <t>※記入方法</t>
    <rPh sb="1" eb="3">
      <t>キニュウ</t>
    </rPh>
    <rPh sb="3" eb="5">
      <t>ホウホウ</t>
    </rPh>
    <phoneticPr fontId="2"/>
  </si>
  <si>
    <t>◎盗難についての責任は負い兼ねますので、部屋には貴重品を置いたままにしないで下さい。</t>
    <rPh sb="1" eb="3">
      <t>トウナン</t>
    </rPh>
    <rPh sb="8" eb="10">
      <t>セキニン</t>
    </rPh>
    <rPh sb="11" eb="12">
      <t>オ</t>
    </rPh>
    <rPh sb="13" eb="14">
      <t>カ</t>
    </rPh>
    <rPh sb="20" eb="22">
      <t>ヘヤ</t>
    </rPh>
    <rPh sb="24" eb="27">
      <t>キチョウヒン</t>
    </rPh>
    <rPh sb="28" eb="29">
      <t>オ</t>
    </rPh>
    <rPh sb="38" eb="39">
      <t>クダ</t>
    </rPh>
    <phoneticPr fontId="2"/>
  </si>
  <si>
    <t>○</t>
    <phoneticPr fontId="2"/>
  </si>
  <si>
    <t>×</t>
    <phoneticPr fontId="2"/>
  </si>
  <si>
    <t>№　　　　　－　　－</t>
    <phoneticPr fontId="2"/>
  </si>
  <si>
    <t>～</t>
    <phoneticPr fontId="2"/>
  </si>
  <si>
    <t>日</t>
    <rPh sb="0" eb="1">
      <t>ニチ</t>
    </rPh>
    <phoneticPr fontId="2"/>
  </si>
  <si>
    <t>所属</t>
  </si>
  <si>
    <t>所属</t>
    <phoneticPr fontId="2"/>
  </si>
  <si>
    <t>利用者氏名</t>
  </si>
  <si>
    <t>外来者</t>
    <rPh sb="0" eb="3">
      <t>ガイライシャ</t>
    </rPh>
    <phoneticPr fontId="2"/>
  </si>
  <si>
    <t xml:space="preserve">※当日の連絡手段
</t>
    <rPh sb="1" eb="3">
      <t>トウジツ</t>
    </rPh>
    <rPh sb="4" eb="6">
      <t>レンラク</t>
    </rPh>
    <rPh sb="6" eb="8">
      <t>シュダン</t>
    </rPh>
    <phoneticPr fontId="2"/>
  </si>
  <si>
    <t>当日の連絡手段</t>
    <phoneticPr fontId="2"/>
  </si>
  <si>
    <t>宿泊日数（最大9日）</t>
    <rPh sb="0" eb="2">
      <t>シュクハク</t>
    </rPh>
    <rPh sb="2" eb="4">
      <t>ニッスウ</t>
    </rPh>
    <rPh sb="5" eb="7">
      <t>サイダイ</t>
    </rPh>
    <rPh sb="8" eb="9">
      <t>ニチ</t>
    </rPh>
    <phoneticPr fontId="2"/>
  </si>
  <si>
    <t>電話番号</t>
    <rPh sb="0" eb="2">
      <t>デンワ</t>
    </rPh>
    <rPh sb="2" eb="4">
      <t>バンゴウ</t>
    </rPh>
    <phoneticPr fontId="2"/>
  </si>
  <si>
    <t>新規</t>
    <rPh sb="0" eb="2">
      <t>シンキ</t>
    </rPh>
    <phoneticPr fontId="2"/>
  </si>
  <si>
    <t>変更</t>
    <rPh sb="0" eb="2">
      <t>ヘンコウ</t>
    </rPh>
    <phoneticPr fontId="2"/>
  </si>
  <si>
    <t>全取消</t>
    <rPh sb="0" eb="1">
      <t>ゼン</t>
    </rPh>
    <rPh sb="1" eb="2">
      <t>ト</t>
    </rPh>
    <rPh sb="2" eb="3">
      <t>ケ</t>
    </rPh>
    <phoneticPr fontId="2"/>
  </si>
  <si>
    <t>利用開始日(2016/4/1の形式で入力して下さい)</t>
    <rPh sb="0" eb="2">
      <t>リヨウ</t>
    </rPh>
    <rPh sb="2" eb="5">
      <t>カイシビ</t>
    </rPh>
    <rPh sb="15" eb="17">
      <t>ケイシキ</t>
    </rPh>
    <rPh sb="18" eb="20">
      <t>ニュウリョク</t>
    </rPh>
    <rPh sb="22" eb="23">
      <t>クダ</t>
    </rPh>
    <phoneticPr fontId="2"/>
  </si>
  <si>
    <t>新規／変更／全取消（選択して下さい）</t>
    <rPh sb="10" eb="12">
      <t>センタク</t>
    </rPh>
    <rPh sb="14" eb="15">
      <t>クダ</t>
    </rPh>
    <phoneticPr fontId="2"/>
  </si>
  <si>
    <t>　・　利用者１人につき１枚としてください。</t>
    <rPh sb="3" eb="6">
      <t>リヨウシャ</t>
    </rPh>
    <rPh sb="7" eb="8">
      <t>ニン</t>
    </rPh>
    <rPh sb="12" eb="13">
      <t>マイ</t>
    </rPh>
    <phoneticPr fontId="2"/>
  </si>
  <si>
    <t>　□　利用管理課　㊞</t>
    <rPh sb="3" eb="5">
      <t>リヨウ</t>
    </rPh>
    <rPh sb="5" eb="7">
      <t>カンリ</t>
    </rPh>
    <rPh sb="7" eb="8">
      <t>カ</t>
    </rPh>
    <phoneticPr fontId="2"/>
  </si>
  <si>
    <t>　□　庶務課　  　　㊞</t>
    <rPh sb="3" eb="5">
      <t>ショム</t>
    </rPh>
    <rPh sb="5" eb="6">
      <t>カ</t>
    </rPh>
    <phoneticPr fontId="2"/>
  </si>
  <si>
    <t>量研　太郎</t>
    <rPh sb="0" eb="1">
      <t>リョウ</t>
    </rPh>
    <rPh sb="1" eb="2">
      <t>ケン</t>
    </rPh>
    <rPh sb="3" eb="5">
      <t>タロウ</t>
    </rPh>
    <phoneticPr fontId="2"/>
  </si>
  <si>
    <t>○○課</t>
    <rPh sb="2" eb="3">
      <t>カ</t>
    </rPh>
    <phoneticPr fontId="2"/>
  </si>
  <si>
    <t>×</t>
  </si>
  <si>
    <t>円／食</t>
    <rPh sb="0" eb="1">
      <t>エン</t>
    </rPh>
    <rPh sb="2" eb="3">
      <t>ショク</t>
    </rPh>
    <phoneticPr fontId="2"/>
  </si>
  <si>
    <t>　・　申込みの場合は、入力情報Sheetに必要事項を入力した後、申込Sheetで朝食・夕食の○×を選択して下さい。</t>
    <rPh sb="3" eb="5">
      <t>モウシコミ</t>
    </rPh>
    <rPh sb="7" eb="9">
      <t>バアイ</t>
    </rPh>
    <rPh sb="30" eb="31">
      <t>アト</t>
    </rPh>
    <rPh sb="40" eb="42">
      <t>チョウショク</t>
    </rPh>
    <rPh sb="43" eb="45">
      <t>ユウショク</t>
    </rPh>
    <rPh sb="49" eb="51">
      <t>センタク</t>
    </rPh>
    <rPh sb="53" eb="54">
      <t>クダ</t>
    </rPh>
    <phoneticPr fontId="2"/>
  </si>
  <si>
    <t>　・　申込みを全取消しする場合は、入力情報Sheetで「全取消」を選び、申込Sheetの変更欄を全て×にして下さい。</t>
    <rPh sb="3" eb="5">
      <t>モウシコミ</t>
    </rPh>
    <rPh sb="7" eb="8">
      <t>スベ</t>
    </rPh>
    <rPh sb="8" eb="10">
      <t>トリケ</t>
    </rPh>
    <rPh sb="13" eb="15">
      <t>バアイ</t>
    </rPh>
    <rPh sb="17" eb="19">
      <t>ニュウリョク</t>
    </rPh>
    <rPh sb="19" eb="21">
      <t>ジョウホウ</t>
    </rPh>
    <rPh sb="28" eb="29">
      <t>ゼン</t>
    </rPh>
    <rPh sb="29" eb="31">
      <t>トリケシ</t>
    </rPh>
    <rPh sb="33" eb="34">
      <t>エラ</t>
    </rPh>
    <rPh sb="36" eb="38">
      <t>モウシコ</t>
    </rPh>
    <rPh sb="44" eb="46">
      <t>ヘンコウ</t>
    </rPh>
    <rPh sb="46" eb="47">
      <t>ラン</t>
    </rPh>
    <rPh sb="48" eb="49">
      <t>スベ</t>
    </rPh>
    <rPh sb="54" eb="55">
      <t>クダ</t>
    </rPh>
    <phoneticPr fontId="2"/>
  </si>
  <si>
    <t>　・　申込みを変更する場合は、入力情報Sheetで「変更」を選び、申込Sheetの変更欄に○×を選んで下さい。</t>
    <rPh sb="3" eb="5">
      <t>モウシコミ</t>
    </rPh>
    <rPh sb="7" eb="9">
      <t>ヘンコウ</t>
    </rPh>
    <rPh sb="11" eb="13">
      <t>バアイ</t>
    </rPh>
    <rPh sb="26" eb="28">
      <t>ヘンコウ</t>
    </rPh>
    <rPh sb="30" eb="31">
      <t>エラ</t>
    </rPh>
    <rPh sb="33" eb="35">
      <t>モウシコミ</t>
    </rPh>
    <rPh sb="41" eb="43">
      <t>ヘンコウ</t>
    </rPh>
    <rPh sb="43" eb="44">
      <t>ラン</t>
    </rPh>
    <rPh sb="48" eb="49">
      <t>エラ</t>
    </rPh>
    <rPh sb="51" eb="52">
      <t>クダ</t>
    </rPh>
    <phoneticPr fontId="2"/>
  </si>
  <si>
    <t>＜記入方法＞</t>
    <rPh sb="1" eb="3">
      <t>キニュウ</t>
    </rPh>
    <rPh sb="3" eb="5">
      <t>ホウホウ</t>
    </rPh>
    <phoneticPr fontId="2"/>
  </si>
  <si>
    <t>円／泊</t>
    <phoneticPr fontId="2"/>
  </si>
  <si>
    <t>○</t>
  </si>
  <si>
    <t>　　2017.3.8</t>
    <phoneticPr fontId="2"/>
  </si>
  <si>
    <t>◎宿泊利用停止期間について　…　12/29～1/3の間、宿泊の御利用は停止となります。</t>
    <rPh sb="1" eb="3">
      <t>シュクハク</t>
    </rPh>
    <rPh sb="3" eb="5">
      <t>リヨウ</t>
    </rPh>
    <rPh sb="5" eb="7">
      <t>テイシ</t>
    </rPh>
    <rPh sb="7" eb="9">
      <t>キカン</t>
    </rPh>
    <rPh sb="26" eb="27">
      <t>アイダ</t>
    </rPh>
    <rPh sb="28" eb="30">
      <t>シュクハク</t>
    </rPh>
    <rPh sb="31" eb="32">
      <t>ゴ</t>
    </rPh>
    <rPh sb="32" eb="34">
      <t>リヨウ</t>
    </rPh>
    <rPh sb="35" eb="37">
      <t>テイシ</t>
    </rPh>
    <phoneticPr fontId="2"/>
  </si>
  <si>
    <t>　　　・　宿泊： 当日の１１：００まで</t>
    <rPh sb="5" eb="7">
      <t>シュクハク</t>
    </rPh>
    <rPh sb="9" eb="11">
      <t>トウジツ</t>
    </rPh>
    <phoneticPr fontId="2"/>
  </si>
  <si>
    <t>　　　・　朝食： 前日の１６：００まで</t>
    <rPh sb="5" eb="7">
      <t>チョウショク</t>
    </rPh>
    <rPh sb="9" eb="11">
      <t>ゼンジツ</t>
    </rPh>
    <phoneticPr fontId="2"/>
  </si>
  <si>
    <t>　　　・　夕食： 当日の１１：００まで</t>
    <rPh sb="5" eb="7">
      <t>ユウショク</t>
    </rPh>
    <rPh sb="9" eb="11">
      <t>トウジツ</t>
    </rPh>
    <phoneticPr fontId="2"/>
  </si>
  <si>
    <t>　　　　　　※期限を過ぎたものはお受けできませんので御了承ください。</t>
    <rPh sb="26" eb="27">
      <t>ゴ</t>
    </rPh>
    <phoneticPr fontId="2"/>
  </si>
  <si>
    <t>　　　・　朝食：　 ７：４５～　９：００</t>
    <rPh sb="5" eb="7">
      <t>チョウショク</t>
    </rPh>
    <phoneticPr fontId="2"/>
  </si>
  <si>
    <t>　　　・　夕食： １7：３０～ ２1：００ （20時を過ぎる場合はフロントに御連絡ください。）</t>
    <rPh sb="5" eb="7">
      <t>ユウショク</t>
    </rPh>
    <rPh sb="25" eb="26">
      <t>ジ</t>
    </rPh>
    <rPh sb="27" eb="28">
      <t>ス</t>
    </rPh>
    <rPh sb="30" eb="32">
      <t>バアイ</t>
    </rPh>
    <rPh sb="38" eb="41">
      <t>ゴレンラク</t>
    </rPh>
    <phoneticPr fontId="2"/>
  </si>
  <si>
    <t>　　　　　　 ※土曜日、日曜日、祝祭日の朝食及び夕食はありません。</t>
    <rPh sb="8" eb="11">
      <t>ドヨウビ</t>
    </rPh>
    <rPh sb="12" eb="15">
      <t>ニチヨウビ</t>
    </rPh>
    <rPh sb="16" eb="17">
      <t>シュク</t>
    </rPh>
    <rPh sb="17" eb="19">
      <t>サイジツ</t>
    </rPh>
    <rPh sb="20" eb="22">
      <t>チョウショク</t>
    </rPh>
    <rPh sb="22" eb="23">
      <t>オヨ</t>
    </rPh>
    <rPh sb="24" eb="26">
      <t>ユウショク</t>
    </rPh>
    <phoneticPr fontId="2"/>
  </si>
  <si>
    <t>◎チェックインは１６：３０～２１：００、チェックアウトは８：００～９：３０です。</t>
    <phoneticPr fontId="2"/>
  </si>
  <si>
    <r>
      <t xml:space="preserve"> 　　</t>
    </r>
    <r>
      <rPr>
        <sz val="11"/>
        <rFont val="ＭＳ Ｐゴシック"/>
        <family val="3"/>
        <charset val="128"/>
      </rPr>
      <t xml:space="preserve">  　　　 ※</t>
    </r>
    <r>
      <rPr>
        <u/>
        <sz val="11"/>
        <rFont val="ＭＳ Ｐゴシック"/>
        <family val="3"/>
        <charset val="128"/>
      </rPr>
      <t>２１：００以降にチェックインする場合は、 受付カウンターに鍵を置きますので、事前に御連絡ください。</t>
    </r>
    <rPh sb="15" eb="17">
      <t>イコウ</t>
    </rPh>
    <rPh sb="26" eb="28">
      <t>バアイ</t>
    </rPh>
    <rPh sb="31" eb="33">
      <t>ウケツケ</t>
    </rPh>
    <rPh sb="39" eb="40">
      <t>カギ</t>
    </rPh>
    <rPh sb="41" eb="42">
      <t>オ</t>
    </rPh>
    <rPh sb="48" eb="50">
      <t>ジゼン</t>
    </rPh>
    <rPh sb="51" eb="52">
      <t>ゴ</t>
    </rPh>
    <rPh sb="52" eb="54">
      <t>レンラク</t>
    </rPh>
    <phoneticPr fontId="2"/>
  </si>
  <si>
    <t>&lt;交流会館フロント&gt;</t>
    <phoneticPr fontId="2"/>
  </si>
  <si>
    <t>Tel.　内線（82-9984）：外線 027-346-9000</t>
    <rPh sb="5" eb="7">
      <t>ナイセン</t>
    </rPh>
    <rPh sb="17" eb="19">
      <t>ガイセン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</si>
</sst>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¥&quot;#,##0;&quot;¥&quot;\-#,##0"/>
    <numFmt numFmtId="6" formatCode="&quot;¥&quot;#,##0;[Red]&quot;¥&quot;\-#,##0"/>
    <numFmt numFmtId="176" formatCode="#,##0_ "/>
    <numFmt numFmtId="177" formatCode="\(aaa\)"/>
    <numFmt numFmtId="178" formatCode="m/d;@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3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125">
        <fgColor theme="0" tint="-4.9989318521683403E-2"/>
        <bgColor rgb="FFB2B2B2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02">
    <xf numFmtId="0" fontId="0" fillId="0" borderId="0" xfId="0"/>
    <xf numFmtId="0" fontId="0" fillId="0" borderId="0" xfId="0" applyBorder="1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7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4" fillId="0" borderId="0" xfId="0" quotePrefix="1" applyFont="1" applyBorder="1"/>
    <xf numFmtId="0" fontId="3" fillId="0" borderId="0" xfId="0" applyFont="1" applyBorder="1"/>
    <xf numFmtId="0" fontId="4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9" fillId="0" borderId="0" xfId="0" applyFont="1" applyAlignment="1">
      <alignment shrinkToFit="1"/>
    </xf>
    <xf numFmtId="176" fontId="4" fillId="0" borderId="0" xfId="0" applyNumberFormat="1" applyFont="1" applyBorder="1" applyAlignment="1">
      <alignment horizontal="center" shrinkToFit="1"/>
    </xf>
    <xf numFmtId="0" fontId="3" fillId="0" borderId="0" xfId="0" applyFont="1" applyBorder="1" applyAlignment="1">
      <alignment shrinkToFit="1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shrinkToFit="1"/>
    </xf>
    <xf numFmtId="0" fontId="0" fillId="0" borderId="0" xfId="0" applyFont="1"/>
    <xf numFmtId="0" fontId="0" fillId="0" borderId="0" xfId="0" applyAlignment="1"/>
    <xf numFmtId="0" fontId="0" fillId="0" borderId="0" xfId="0" applyFont="1" applyBorder="1" applyAlignment="1"/>
    <xf numFmtId="0" fontId="0" fillId="0" borderId="0" xfId="0" applyAlignment="1">
      <alignment horizontal="left"/>
    </xf>
    <xf numFmtId="0" fontId="7" fillId="2" borderId="4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14" fontId="5" fillId="0" borderId="6" xfId="0" applyNumberFormat="1" applyFont="1" applyBorder="1" applyAlignment="1">
      <alignment horizontal="left"/>
    </xf>
    <xf numFmtId="0" fontId="5" fillId="3" borderId="6" xfId="0" applyFont="1" applyFill="1" applyBorder="1"/>
    <xf numFmtId="0" fontId="5" fillId="0" borderId="0" xfId="0" applyFont="1" applyBorder="1" applyAlignment="1"/>
    <xf numFmtId="178" fontId="11" fillId="0" borderId="2" xfId="0" applyNumberFormat="1" applyFont="1" applyFill="1" applyBorder="1" applyAlignment="1">
      <alignment horizontal="center" vertical="center" shrinkToFit="1"/>
    </xf>
    <xf numFmtId="177" fontId="11" fillId="0" borderId="3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/>
    <xf numFmtId="0" fontId="9" fillId="0" borderId="0" xfId="0" applyFont="1" applyBorder="1" applyAlignment="1">
      <alignment shrinkToFit="1"/>
    </xf>
    <xf numFmtId="0" fontId="11" fillId="0" borderId="12" xfId="0" applyFont="1" applyFill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5" fontId="0" fillId="0" borderId="0" xfId="0" applyNumberFormat="1"/>
    <xf numFmtId="0" fontId="13" fillId="2" borderId="11" xfId="0" applyFont="1" applyFill="1" applyBorder="1" applyAlignment="1">
      <alignment horizontal="center" vertical="center" shrinkToFit="1"/>
    </xf>
    <xf numFmtId="0" fontId="9" fillId="2" borderId="22" xfId="0" applyFont="1" applyFill="1" applyBorder="1" applyAlignment="1">
      <alignment horizontal="center" vertical="center" shrinkToFit="1"/>
    </xf>
    <xf numFmtId="0" fontId="12" fillId="4" borderId="17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shrinkToFit="1"/>
    </xf>
    <xf numFmtId="0" fontId="0" fillId="0" borderId="0" xfId="0" applyBorder="1" applyAlignment="1">
      <alignment horizontal="left"/>
    </xf>
    <xf numFmtId="31" fontId="11" fillId="0" borderId="11" xfId="0" applyNumberFormat="1" applyFont="1" applyFill="1" applyBorder="1" applyAlignment="1">
      <alignment vertical="center"/>
    </xf>
    <xf numFmtId="31" fontId="0" fillId="0" borderId="12" xfId="0" applyNumberFormat="1" applyFill="1" applyBorder="1" applyAlignment="1">
      <alignment vertical="center"/>
    </xf>
    <xf numFmtId="31" fontId="11" fillId="0" borderId="12" xfId="0" applyNumberFormat="1" applyFont="1" applyFill="1" applyBorder="1" applyAlignment="1">
      <alignment horizontal="left" vertical="center"/>
    </xf>
    <xf numFmtId="31" fontId="0" fillId="0" borderId="12" xfId="0" applyNumberFormat="1" applyFill="1" applyBorder="1" applyAlignment="1">
      <alignment horizontal="left" vertical="center"/>
    </xf>
    <xf numFmtId="0" fontId="15" fillId="0" borderId="39" xfId="0" applyFont="1" applyBorder="1" applyAlignment="1">
      <alignment horizontal="left" vertical="top" wrapText="1"/>
    </xf>
    <xf numFmtId="0" fontId="0" fillId="0" borderId="39" xfId="0" applyBorder="1" applyAlignment="1"/>
    <xf numFmtId="0" fontId="0" fillId="0" borderId="40" xfId="0" applyBorder="1" applyAlignment="1"/>
    <xf numFmtId="0" fontId="0" fillId="0" borderId="43" xfId="0" applyBorder="1" applyAlignment="1">
      <alignment horizontal="center" shrinkToFit="1"/>
    </xf>
    <xf numFmtId="0" fontId="0" fillId="0" borderId="45" xfId="0" applyBorder="1" applyAlignment="1">
      <alignment horizontal="center" shrinkToFit="1"/>
    </xf>
    <xf numFmtId="0" fontId="0" fillId="0" borderId="34" xfId="0" applyBorder="1" applyAlignment="1">
      <alignment horizontal="center" shrinkToFit="1"/>
    </xf>
    <xf numFmtId="0" fontId="7" fillId="0" borderId="0" xfId="0" applyFont="1" applyBorder="1" applyAlignment="1"/>
    <xf numFmtId="0" fontId="7" fillId="0" borderId="0" xfId="0" applyFont="1" applyAlignment="1"/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9" fillId="2" borderId="7" xfId="0" applyFont="1" applyFill="1" applyBorder="1" applyAlignment="1">
      <alignment horizontal="center" vertical="center" shrinkToFit="1"/>
    </xf>
    <xf numFmtId="0" fontId="0" fillId="0" borderId="0" xfId="0" applyBorder="1" applyAlignment="1"/>
    <xf numFmtId="0" fontId="9" fillId="2" borderId="10" xfId="0" applyFont="1" applyFill="1" applyBorder="1" applyAlignment="1">
      <alignment horizontal="center" vertical="center" shrinkToFit="1"/>
    </xf>
    <xf numFmtId="0" fontId="0" fillId="0" borderId="1" xfId="0" applyBorder="1" applyAlignment="1"/>
    <xf numFmtId="0" fontId="9" fillId="2" borderId="11" xfId="0" applyFont="1" applyFill="1" applyBorder="1" applyAlignment="1">
      <alignment horizontal="center" vertical="center" shrinkToFit="1"/>
    </xf>
    <xf numFmtId="0" fontId="0" fillId="0" borderId="12" xfId="0" applyBorder="1" applyAlignment="1"/>
    <xf numFmtId="0" fontId="12" fillId="4" borderId="1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 shrinkToFit="1"/>
    </xf>
    <xf numFmtId="0" fontId="11" fillId="2" borderId="18" xfId="0" applyNumberFormat="1" applyFont="1" applyFill="1" applyBorder="1" applyAlignment="1">
      <alignment horizontal="right"/>
    </xf>
    <xf numFmtId="0" fontId="11" fillId="2" borderId="19" xfId="0" applyNumberFormat="1" applyFont="1" applyFill="1" applyBorder="1" applyAlignment="1">
      <alignment horizontal="right"/>
    </xf>
    <xf numFmtId="0" fontId="5" fillId="4" borderId="21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7" fillId="0" borderId="0" xfId="0" quotePrefix="1" applyFont="1" applyAlignment="1">
      <alignment horizontal="center"/>
    </xf>
    <xf numFmtId="0" fontId="0" fillId="0" borderId="0" xfId="0" applyFont="1" applyBorder="1" applyAlignment="1"/>
    <xf numFmtId="0" fontId="4" fillId="2" borderId="30" xfId="0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shrinkToFit="1"/>
    </xf>
    <xf numFmtId="0" fontId="0" fillId="0" borderId="9" xfId="0" applyBorder="1" applyAlignment="1"/>
    <xf numFmtId="0" fontId="1" fillId="2" borderId="11" xfId="0" applyFont="1" applyFill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9" fillId="0" borderId="0" xfId="0" applyFont="1" applyFill="1" applyBorder="1" applyAlignment="1"/>
    <xf numFmtId="0" fontId="0" fillId="0" borderId="0" xfId="0" applyFont="1" applyAlignment="1"/>
    <xf numFmtId="0" fontId="0" fillId="0" borderId="0" xfId="0" applyFont="1" applyFill="1" applyBorder="1" applyAlignment="1">
      <alignment vertical="top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9" fillId="0" borderId="0" xfId="0" applyFont="1" applyFill="1" applyBorder="1" applyAlignment="1">
      <alignment vertical="top"/>
    </xf>
    <xf numFmtId="0" fontId="7" fillId="2" borderId="0" xfId="0" applyFont="1" applyFill="1" applyBorder="1" applyAlignment="1">
      <alignment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0" fillId="0" borderId="6" xfId="0" applyBorder="1" applyAlignment="1"/>
    <xf numFmtId="0" fontId="12" fillId="2" borderId="1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center" vertical="center" shrinkToFit="1"/>
    </xf>
    <xf numFmtId="0" fontId="0" fillId="0" borderId="0" xfId="0" applyAlignment="1"/>
    <xf numFmtId="0" fontId="7" fillId="2" borderId="7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center" vertical="center" shrinkToFit="1"/>
    </xf>
    <xf numFmtId="0" fontId="0" fillId="0" borderId="5" xfId="0" applyBorder="1" applyAlignment="1"/>
    <xf numFmtId="0" fontId="0" fillId="0" borderId="22" xfId="0" applyBorder="1" applyAlignment="1"/>
    <xf numFmtId="0" fontId="13" fillId="2" borderId="6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wrapText="1" shrinkToFit="1"/>
    </xf>
    <xf numFmtId="0" fontId="0" fillId="0" borderId="25" xfId="0" applyFont="1" applyBorder="1" applyAlignment="1">
      <alignment horizontal="center" vertical="center" wrapText="1" shrinkToFit="1"/>
    </xf>
    <xf numFmtId="0" fontId="13" fillId="2" borderId="6" xfId="0" applyFont="1" applyFill="1" applyBorder="1" applyAlignment="1">
      <alignment horizontal="center" vertical="center" shrinkToFit="1"/>
    </xf>
    <xf numFmtId="0" fontId="13" fillId="2" borderId="25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shrinkToFit="1"/>
    </xf>
    <xf numFmtId="0" fontId="4" fillId="2" borderId="26" xfId="0" applyFont="1" applyFill="1" applyBorder="1" applyAlignment="1">
      <alignment horizontal="left" vertical="center" shrinkToFit="1"/>
    </xf>
    <xf numFmtId="0" fontId="0" fillId="0" borderId="3" xfId="0" applyBorder="1" applyAlignment="1">
      <alignment vertical="center"/>
    </xf>
    <xf numFmtId="0" fontId="4" fillId="2" borderId="0" xfId="0" applyFont="1" applyFill="1" applyBorder="1" applyAlignment="1">
      <alignment vertical="center" shrinkToFit="1"/>
    </xf>
    <xf numFmtId="0" fontId="0" fillId="0" borderId="20" xfId="0" applyBorder="1" applyAlignment="1"/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/>
    <xf numFmtId="0" fontId="0" fillId="0" borderId="25" xfId="0" applyFont="1" applyBorder="1" applyAlignment="1">
      <alignment horizontal="center" vertical="center"/>
    </xf>
    <xf numFmtId="0" fontId="0" fillId="0" borderId="25" xfId="0" applyFont="1" applyBorder="1" applyAlignment="1"/>
    <xf numFmtId="0" fontId="14" fillId="2" borderId="6" xfId="0" applyFont="1" applyFill="1" applyBorder="1" applyAlignment="1">
      <alignment horizontal="center" vertical="center" wrapText="1" shrinkToFit="1"/>
    </xf>
    <xf numFmtId="0" fontId="14" fillId="2" borderId="25" xfId="0" applyFont="1" applyFill="1" applyBorder="1" applyAlignment="1">
      <alignment horizontal="center" vertical="center" wrapText="1" shrinkToFit="1"/>
    </xf>
    <xf numFmtId="0" fontId="9" fillId="2" borderId="6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58" fontId="4" fillId="0" borderId="10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2" borderId="25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9" fillId="2" borderId="36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 shrinkToFit="1"/>
    </xf>
    <xf numFmtId="0" fontId="0" fillId="0" borderId="27" xfId="0" applyBorder="1" applyAlignment="1"/>
    <xf numFmtId="0" fontId="7" fillId="2" borderId="28" xfId="0" applyFont="1" applyFill="1" applyBorder="1" applyAlignment="1">
      <alignment horizontal="center" vertical="center" shrinkToFit="1"/>
    </xf>
    <xf numFmtId="0" fontId="0" fillId="0" borderId="3" xfId="0" applyBorder="1" applyAlignment="1"/>
    <xf numFmtId="0" fontId="4" fillId="2" borderId="29" xfId="0" applyFont="1" applyFill="1" applyBorder="1" applyAlignment="1">
      <alignment horizontal="center" vertical="center" shrinkToFit="1"/>
    </xf>
    <xf numFmtId="0" fontId="7" fillId="2" borderId="31" xfId="0" applyFont="1" applyFill="1" applyBorder="1" applyAlignment="1">
      <alignment horizontal="right" vertical="center" shrinkToFit="1"/>
    </xf>
    <xf numFmtId="0" fontId="0" fillId="0" borderId="1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12" xfId="0" applyBorder="1" applyAlignment="1">
      <alignment horizontal="right"/>
    </xf>
    <xf numFmtId="0" fontId="7" fillId="2" borderId="1" xfId="0" applyFont="1" applyFill="1" applyBorder="1" applyAlignment="1">
      <alignment horizontal="left" vertical="center" shrinkToFit="1"/>
    </xf>
    <xf numFmtId="0" fontId="0" fillId="0" borderId="5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2" borderId="33" xfId="0" applyFill="1" applyBorder="1" applyAlignment="1">
      <alignment horizontal="center"/>
    </xf>
    <xf numFmtId="0" fontId="13" fillId="2" borderId="35" xfId="0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/>
    </xf>
    <xf numFmtId="0" fontId="13" fillId="2" borderId="41" xfId="0" applyFont="1" applyFill="1" applyBorder="1" applyAlignment="1">
      <alignment horizontal="center" vertical="center"/>
    </xf>
    <xf numFmtId="0" fontId="13" fillId="2" borderId="42" xfId="0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wrapText="1" shrinkToFit="1"/>
    </xf>
    <xf numFmtId="0" fontId="0" fillId="0" borderId="42" xfId="0" applyFont="1" applyBorder="1" applyAlignment="1">
      <alignment horizontal="center" vertical="center" wrapText="1" shrinkToFit="1"/>
    </xf>
    <xf numFmtId="0" fontId="1" fillId="2" borderId="30" xfId="0" applyFont="1" applyFill="1" applyBorder="1" applyAlignment="1">
      <alignment horizontal="center" vertical="center" shrinkToFit="1"/>
    </xf>
    <xf numFmtId="0" fontId="0" fillId="0" borderId="30" xfId="0" applyBorder="1" applyAlignment="1"/>
    <xf numFmtId="0" fontId="0" fillId="0" borderId="25" xfId="0" applyBorder="1" applyAlignment="1"/>
    <xf numFmtId="0" fontId="9" fillId="2" borderId="10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2" xfId="0" applyBorder="1" applyAlignment="1">
      <alignment vertical="center"/>
    </xf>
    <xf numFmtId="0" fontId="13" fillId="2" borderId="37" xfId="0" applyFont="1" applyFill="1" applyBorder="1" applyAlignment="1">
      <alignment horizontal="center" vertical="center" shrinkToFit="1"/>
    </xf>
    <xf numFmtId="0" fontId="13" fillId="2" borderId="38" xfId="0" applyFont="1" applyFill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3" fontId="7" fillId="2" borderId="10" xfId="0" applyNumberFormat="1" applyFont="1" applyFill="1" applyBorder="1" applyAlignment="1">
      <alignment horizontal="right" vertical="center" shrinkToFit="1"/>
    </xf>
    <xf numFmtId="0" fontId="7" fillId="0" borderId="1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10" fillId="2" borderId="1" xfId="0" applyFont="1" applyFill="1" applyBorder="1" applyAlignment="1">
      <alignment horizontal="left" vertical="center" shrinkToFit="1"/>
    </xf>
    <xf numFmtId="0" fontId="10" fillId="0" borderId="5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9" fillId="0" borderId="0" xfId="0" applyFont="1" applyBorder="1" applyAlignment="1">
      <alignment shrinkToFit="1"/>
    </xf>
    <xf numFmtId="0" fontId="14" fillId="0" borderId="0" xfId="0" applyFont="1" applyAlignment="1">
      <alignment horizontal="right" shrinkToFit="1"/>
    </xf>
    <xf numFmtId="0" fontId="10" fillId="0" borderId="0" xfId="0" applyFont="1" applyAlignment="1">
      <alignment horizontal="right" shrinkToFit="1"/>
    </xf>
    <xf numFmtId="0" fontId="9" fillId="0" borderId="0" xfId="0" applyFont="1" applyAlignment="1">
      <alignment horizontal="center" shrinkToFit="1"/>
    </xf>
    <xf numFmtId="6" fontId="16" fillId="0" borderId="10" xfId="1" applyNumberFormat="1" applyFont="1" applyBorder="1" applyAlignment="1">
      <alignment vertical="center"/>
    </xf>
    <xf numFmtId="6" fontId="16" fillId="0" borderId="5" xfId="1" applyNumberFormat="1" applyFont="1" applyBorder="1" applyAlignment="1">
      <alignment vertical="center"/>
    </xf>
    <xf numFmtId="6" fontId="16" fillId="0" borderId="11" xfId="1" applyNumberFormat="1" applyFont="1" applyBorder="1" applyAlignment="1">
      <alignment vertical="center"/>
    </xf>
    <xf numFmtId="6" fontId="16" fillId="0" borderId="22" xfId="1" applyNumberFormat="1" applyFont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2" xfId="0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workbookViewId="0">
      <selection activeCell="B19" sqref="B19"/>
    </sheetView>
  </sheetViews>
  <sheetFormatPr defaultRowHeight="13.5"/>
  <cols>
    <col min="1" max="1" width="55" customWidth="1"/>
    <col min="2" max="2" width="43.5" style="31" customWidth="1"/>
  </cols>
  <sheetData>
    <row r="1" spans="1:16" ht="24" customHeight="1">
      <c r="A1" s="39" t="s">
        <v>30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29"/>
    </row>
    <row r="2" spans="1:16" ht="19.5" customHeight="1">
      <c r="A2" s="30" t="s">
        <v>50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29"/>
    </row>
    <row r="3" spans="1:16" ht="19.5" customHeight="1">
      <c r="A3" s="42" t="s">
        <v>57</v>
      </c>
      <c r="B3" s="42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29"/>
    </row>
    <row r="4" spans="1:16" ht="19.5" customHeight="1">
      <c r="A4" s="42" t="s">
        <v>58</v>
      </c>
      <c r="B4" s="42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29"/>
    </row>
    <row r="5" spans="1:16" ht="19.5" customHeight="1">
      <c r="A5" s="42" t="s">
        <v>59</v>
      </c>
      <c r="B5" s="42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29"/>
    </row>
    <row r="6" spans="1:16" ht="27" customHeight="1"/>
    <row r="7" spans="1:16" ht="18.75">
      <c r="A7" s="38" t="s">
        <v>49</v>
      </c>
      <c r="B7" s="34" t="s">
        <v>45</v>
      </c>
    </row>
    <row r="8" spans="1:16" ht="18.75">
      <c r="A8" s="35"/>
      <c r="B8" s="36"/>
    </row>
    <row r="9" spans="1:16" ht="18.75">
      <c r="A9" s="38" t="s">
        <v>20</v>
      </c>
      <c r="B9" s="34" t="s">
        <v>53</v>
      </c>
    </row>
    <row r="10" spans="1:16" ht="18.75">
      <c r="A10" s="38" t="s">
        <v>38</v>
      </c>
      <c r="B10" s="34" t="s">
        <v>54</v>
      </c>
    </row>
    <row r="11" spans="1:16" ht="18.75">
      <c r="A11" s="38" t="s">
        <v>44</v>
      </c>
      <c r="B11" s="34"/>
    </row>
    <row r="12" spans="1:16" ht="18.75">
      <c r="A12" s="35"/>
      <c r="B12" s="36"/>
    </row>
    <row r="13" spans="1:16" ht="18.75">
      <c r="A13" s="38" t="s">
        <v>39</v>
      </c>
      <c r="B13" s="34" t="s">
        <v>53</v>
      </c>
    </row>
    <row r="14" spans="1:16" ht="18.75">
      <c r="A14" s="38" t="s">
        <v>37</v>
      </c>
      <c r="B14" s="34" t="s">
        <v>54</v>
      </c>
    </row>
    <row r="15" spans="1:16" ht="18.75">
      <c r="A15" s="38" t="s">
        <v>42</v>
      </c>
      <c r="B15" s="34"/>
    </row>
    <row r="16" spans="1:16" ht="18.75">
      <c r="A16" s="35"/>
      <c r="B16" s="36"/>
    </row>
    <row r="17" spans="1:2" ht="18.75">
      <c r="A17" s="38" t="s">
        <v>48</v>
      </c>
      <c r="B17" s="37">
        <v>42826</v>
      </c>
    </row>
    <row r="18" spans="1:2" ht="18.75">
      <c r="A18" s="38" t="s">
        <v>43</v>
      </c>
      <c r="B18" s="34">
        <v>3</v>
      </c>
    </row>
  </sheetData>
  <phoneticPr fontId="2"/>
  <pageMargins left="0.7" right="0.7" top="0.75" bottom="0.75" header="0.3" footer="0.3"/>
  <pageSetup paperSize="9" scale="8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外来棟宿泊申込!$R$52:$R$54</xm:f>
          </x14:formula1>
          <xm:sqref>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5"/>
  <sheetViews>
    <sheetView tabSelected="1" view="pageBreakPreview" zoomScaleNormal="100" zoomScaleSheetLayoutView="100" workbookViewId="0">
      <selection activeCell="G30" sqref="G30"/>
    </sheetView>
  </sheetViews>
  <sheetFormatPr defaultRowHeight="13.5"/>
  <cols>
    <col min="1" max="12" width="5.625" customWidth="1"/>
    <col min="13" max="16" width="4.875" customWidth="1"/>
    <col min="17" max="17" width="5.75" customWidth="1"/>
  </cols>
  <sheetData>
    <row r="1" spans="1:22" ht="30" customHeight="1">
      <c r="A1" s="118" t="s">
        <v>23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40" t="s">
        <v>22</v>
      </c>
      <c r="M1" s="119" t="s">
        <v>34</v>
      </c>
      <c r="N1" s="120"/>
      <c r="O1" s="120"/>
      <c r="P1" s="121"/>
    </row>
    <row r="2" spans="1:22" ht="19.5" customHeight="1">
      <c r="A2" s="110" t="s">
        <v>17</v>
      </c>
      <c r="B2" s="110"/>
      <c r="C2" s="132">
        <f ca="1">NOW()</f>
        <v>42815.482200810184</v>
      </c>
      <c r="D2" s="133"/>
      <c r="E2" s="133"/>
      <c r="F2" s="134"/>
      <c r="G2" s="138" t="str">
        <f>入力情報!B7</f>
        <v>新規</v>
      </c>
      <c r="H2" s="138"/>
      <c r="I2" s="138"/>
      <c r="J2" s="138"/>
      <c r="K2" s="138"/>
      <c r="L2" s="141"/>
      <c r="M2" s="122" t="s">
        <v>52</v>
      </c>
      <c r="N2" s="122"/>
      <c r="O2" s="122"/>
      <c r="P2" s="123"/>
    </row>
    <row r="3" spans="1:22" ht="19.5" customHeight="1">
      <c r="A3" s="111"/>
      <c r="B3" s="111"/>
      <c r="C3" s="135"/>
      <c r="D3" s="136"/>
      <c r="E3" s="136"/>
      <c r="F3" s="137"/>
      <c r="G3" s="139"/>
      <c r="H3" s="139"/>
      <c r="I3" s="139"/>
      <c r="J3" s="139"/>
      <c r="K3" s="139"/>
      <c r="L3" s="141"/>
      <c r="M3" s="122" t="s">
        <v>51</v>
      </c>
      <c r="N3" s="122"/>
      <c r="O3" s="122"/>
      <c r="P3" s="123"/>
    </row>
    <row r="4" spans="1:22" ht="16.5" customHeight="1">
      <c r="A4" s="128" t="s">
        <v>20</v>
      </c>
      <c r="B4" s="128"/>
      <c r="C4" s="112" t="str">
        <f>入力情報!B9</f>
        <v>量研　太郎</v>
      </c>
      <c r="D4" s="112"/>
      <c r="E4" s="112"/>
      <c r="F4" s="112"/>
      <c r="G4" s="116" t="s">
        <v>18</v>
      </c>
      <c r="H4" s="116"/>
      <c r="I4" s="114" t="str">
        <f>入力情報!B10</f>
        <v>○○課</v>
      </c>
      <c r="J4" s="114"/>
      <c r="K4" s="114"/>
      <c r="L4" s="114"/>
      <c r="M4" s="130" t="s">
        <v>21</v>
      </c>
      <c r="N4" s="124">
        <f>入力情報!B11</f>
        <v>0</v>
      </c>
      <c r="O4" s="124"/>
      <c r="P4" s="125"/>
      <c r="R4" s="47"/>
    </row>
    <row r="5" spans="1:22" ht="16.5" customHeight="1" thickBot="1">
      <c r="A5" s="129"/>
      <c r="B5" s="129"/>
      <c r="C5" s="113"/>
      <c r="D5" s="113"/>
      <c r="E5" s="113"/>
      <c r="F5" s="113"/>
      <c r="G5" s="117"/>
      <c r="H5" s="117"/>
      <c r="I5" s="115"/>
      <c r="J5" s="115"/>
      <c r="K5" s="115"/>
      <c r="L5" s="115"/>
      <c r="M5" s="131"/>
      <c r="N5" s="126"/>
      <c r="O5" s="126"/>
      <c r="P5" s="127"/>
    </row>
    <row r="6" spans="1:22" ht="15" customHeight="1">
      <c r="A6" s="161" t="s">
        <v>16</v>
      </c>
      <c r="B6" s="162"/>
      <c r="C6" s="165" t="str">
        <f>入力情報!B13</f>
        <v>量研　太郎</v>
      </c>
      <c r="D6" s="165"/>
      <c r="E6" s="165"/>
      <c r="F6" s="165"/>
      <c r="G6" s="176" t="s">
        <v>18</v>
      </c>
      <c r="H6" s="177"/>
      <c r="I6" s="167" t="str">
        <f>入力情報!B14</f>
        <v>○○課</v>
      </c>
      <c r="J6" s="167"/>
      <c r="K6" s="167"/>
      <c r="L6" s="167"/>
      <c r="M6" s="142" t="s">
        <v>19</v>
      </c>
      <c r="N6" s="60" t="s">
        <v>41</v>
      </c>
      <c r="O6" s="61"/>
      <c r="P6" s="62"/>
    </row>
    <row r="7" spans="1:22" ht="16.5" customHeight="1" thickBot="1">
      <c r="A7" s="163"/>
      <c r="B7" s="164"/>
      <c r="C7" s="166"/>
      <c r="D7" s="166"/>
      <c r="E7" s="166"/>
      <c r="F7" s="166"/>
      <c r="G7" s="178"/>
      <c r="H7" s="179"/>
      <c r="I7" s="168"/>
      <c r="J7" s="168"/>
      <c r="K7" s="168"/>
      <c r="L7" s="168"/>
      <c r="M7" s="143"/>
      <c r="N7" s="63">
        <f>入力情報!B15</f>
        <v>0</v>
      </c>
      <c r="O7" s="64"/>
      <c r="P7" s="65"/>
    </row>
    <row r="8" spans="1:22" ht="24.95" customHeight="1">
      <c r="A8" s="48" t="s">
        <v>15</v>
      </c>
      <c r="B8" s="49"/>
      <c r="C8" s="56">
        <f>入力情報!B17</f>
        <v>42826</v>
      </c>
      <c r="D8" s="57"/>
      <c r="E8" s="57"/>
      <c r="F8" s="57"/>
      <c r="G8" s="44" t="s">
        <v>35</v>
      </c>
      <c r="H8" s="58">
        <f>C8+M8</f>
        <v>42829</v>
      </c>
      <c r="I8" s="59"/>
      <c r="J8" s="59"/>
      <c r="K8" s="59"/>
      <c r="L8" s="44"/>
      <c r="M8" s="44">
        <f>入力情報!B18</f>
        <v>3</v>
      </c>
      <c r="N8" s="45" t="s">
        <v>29</v>
      </c>
      <c r="O8" s="45">
        <f>M8+1</f>
        <v>4</v>
      </c>
      <c r="P8" s="46" t="s">
        <v>36</v>
      </c>
    </row>
    <row r="9" spans="1:22" ht="24.95" customHeight="1">
      <c r="A9" s="199" t="s">
        <v>27</v>
      </c>
      <c r="B9" s="200"/>
      <c r="C9" s="40">
        <f>C8</f>
        <v>42826</v>
      </c>
      <c r="D9" s="41">
        <f>C9</f>
        <v>42826</v>
      </c>
      <c r="E9" s="40">
        <f>IF($O$8&gt;1,C9+1,"")</f>
        <v>42827</v>
      </c>
      <c r="F9" s="41">
        <f>E9</f>
        <v>42827</v>
      </c>
      <c r="G9" s="40">
        <f>IF($O$8&gt;2,E9+1,"")</f>
        <v>42828</v>
      </c>
      <c r="H9" s="41">
        <f>G9</f>
        <v>42828</v>
      </c>
      <c r="I9" s="40">
        <f>IF($O$8&gt;3,G9+1,"")</f>
        <v>42829</v>
      </c>
      <c r="J9" s="41">
        <f>I9</f>
        <v>42829</v>
      </c>
      <c r="K9" s="40" t="str">
        <f>IF($O$8&gt;4,I9+1,"")</f>
        <v/>
      </c>
      <c r="L9" s="41" t="str">
        <f>K9</f>
        <v/>
      </c>
      <c r="M9" s="146" t="s">
        <v>4</v>
      </c>
      <c r="N9" s="146"/>
      <c r="O9" s="101"/>
      <c r="P9" s="101"/>
    </row>
    <row r="10" spans="1:22" ht="24.95" customHeight="1" thickBot="1">
      <c r="A10" s="200"/>
      <c r="B10" s="200"/>
      <c r="C10" s="32" t="s">
        <v>11</v>
      </c>
      <c r="D10" s="33" t="s">
        <v>12</v>
      </c>
      <c r="E10" s="32" t="s">
        <v>11</v>
      </c>
      <c r="F10" s="33" t="s">
        <v>12</v>
      </c>
      <c r="G10" s="32" t="s">
        <v>11</v>
      </c>
      <c r="H10" s="33" t="s">
        <v>12</v>
      </c>
      <c r="I10" s="32" t="s">
        <v>11</v>
      </c>
      <c r="J10" s="33" t="s">
        <v>12</v>
      </c>
      <c r="K10" s="32" t="s">
        <v>11</v>
      </c>
      <c r="L10" s="33" t="s">
        <v>12</v>
      </c>
      <c r="M10" s="146"/>
      <c r="N10" s="146"/>
      <c r="O10" s="101"/>
      <c r="P10" s="101"/>
    </row>
    <row r="11" spans="1:22" ht="15" customHeight="1">
      <c r="A11" s="100" t="s">
        <v>7</v>
      </c>
      <c r="B11" s="201"/>
      <c r="C11" s="50" t="s">
        <v>55</v>
      </c>
      <c r="D11" s="52"/>
      <c r="E11" s="50"/>
      <c r="F11" s="52"/>
      <c r="G11" s="50"/>
      <c r="H11" s="52"/>
      <c r="I11" s="50"/>
      <c r="J11" s="52"/>
      <c r="K11" s="50"/>
      <c r="L11" s="52"/>
      <c r="M11" s="152">
        <v>180</v>
      </c>
      <c r="N11" s="153"/>
      <c r="O11" s="156" t="s">
        <v>56</v>
      </c>
      <c r="P11" s="157"/>
    </row>
    <row r="12" spans="1:22" ht="15" customHeight="1">
      <c r="A12" s="100"/>
      <c r="B12" s="201"/>
      <c r="C12" s="51"/>
      <c r="D12" s="53"/>
      <c r="E12" s="51"/>
      <c r="F12" s="53"/>
      <c r="G12" s="51"/>
      <c r="H12" s="53"/>
      <c r="I12" s="51"/>
      <c r="J12" s="53"/>
      <c r="K12" s="51"/>
      <c r="L12" s="53"/>
      <c r="M12" s="154"/>
      <c r="N12" s="155"/>
      <c r="O12" s="158"/>
      <c r="P12" s="159"/>
    </row>
    <row r="13" spans="1:22" ht="15" customHeight="1">
      <c r="A13" s="100" t="s">
        <v>8</v>
      </c>
      <c r="B13" s="201"/>
      <c r="C13" s="51" t="s">
        <v>62</v>
      </c>
      <c r="D13" s="53"/>
      <c r="E13" s="51"/>
      <c r="F13" s="53"/>
      <c r="G13" s="51"/>
      <c r="H13" s="53"/>
      <c r="I13" s="51"/>
      <c r="J13" s="53"/>
      <c r="K13" s="51"/>
      <c r="L13" s="53"/>
      <c r="M13" s="152">
        <v>380</v>
      </c>
      <c r="N13" s="153"/>
      <c r="O13" s="156" t="s">
        <v>56</v>
      </c>
      <c r="P13" s="157"/>
    </row>
    <row r="14" spans="1:22" ht="15" customHeight="1" thickBot="1">
      <c r="A14" s="100"/>
      <c r="B14" s="201"/>
      <c r="C14" s="76"/>
      <c r="D14" s="80"/>
      <c r="E14" s="76"/>
      <c r="F14" s="80"/>
      <c r="G14" s="76"/>
      <c r="H14" s="80"/>
      <c r="I14" s="76"/>
      <c r="J14" s="80"/>
      <c r="K14" s="76"/>
      <c r="L14" s="80"/>
      <c r="M14" s="154"/>
      <c r="N14" s="155"/>
      <c r="O14" s="158"/>
      <c r="P14" s="159"/>
    </row>
    <row r="15" spans="1:22" ht="15" customHeight="1">
      <c r="A15" s="100" t="s">
        <v>9</v>
      </c>
      <c r="B15" s="101"/>
      <c r="C15" s="81" t="str">
        <f>IF(C9="","",IF($M$8&gt;=2,$R$42,$R$43))</f>
        <v>○</v>
      </c>
      <c r="D15" s="90"/>
      <c r="E15" s="81" t="str">
        <f>IF(E9="","",IF($M$8&gt;=2,$R$42,$R$43))</f>
        <v>○</v>
      </c>
      <c r="F15" s="90"/>
      <c r="G15" s="81" t="str">
        <f>IF(G9="","",IF($M$8&gt;=3,$R$42,$R$43))</f>
        <v>○</v>
      </c>
      <c r="H15" s="90"/>
      <c r="I15" s="81" t="str">
        <f>IF(I9="","",IF($M$8&gt;=4,$R$42,$R$43))</f>
        <v>×</v>
      </c>
      <c r="J15" s="90"/>
      <c r="K15" s="81" t="str">
        <f>IF(K9="","",IF($M$8&gt;=5,$R$42,$R$43))</f>
        <v/>
      </c>
      <c r="L15" s="90"/>
      <c r="M15" s="180">
        <v>1330</v>
      </c>
      <c r="N15" s="181"/>
      <c r="O15" s="183" t="s">
        <v>61</v>
      </c>
      <c r="P15" s="184"/>
    </row>
    <row r="16" spans="1:22" ht="15" customHeight="1">
      <c r="A16" s="100"/>
      <c r="B16" s="101"/>
      <c r="C16" s="82"/>
      <c r="D16" s="91"/>
      <c r="E16" s="82"/>
      <c r="F16" s="91"/>
      <c r="G16" s="82"/>
      <c r="H16" s="91"/>
      <c r="I16" s="82"/>
      <c r="J16" s="91"/>
      <c r="K16" s="82"/>
      <c r="L16" s="91"/>
      <c r="M16" s="182"/>
      <c r="N16" s="155"/>
      <c r="O16" s="185"/>
      <c r="P16" s="186"/>
      <c r="S16" s="99"/>
      <c r="T16" s="66"/>
      <c r="U16" s="54"/>
      <c r="V16" s="55"/>
    </row>
    <row r="17" spans="1:26" ht="23.1" customHeight="1">
      <c r="A17" s="140" t="s">
        <v>1</v>
      </c>
      <c r="B17" s="171"/>
      <c r="C17" s="77" t="s">
        <v>13</v>
      </c>
      <c r="D17" s="77"/>
      <c r="E17" s="77" t="s">
        <v>13</v>
      </c>
      <c r="F17" s="77"/>
      <c r="G17" s="77" t="s">
        <v>13</v>
      </c>
      <c r="H17" s="77"/>
      <c r="I17" s="77" t="s">
        <v>13</v>
      </c>
      <c r="J17" s="77"/>
      <c r="K17" s="77" t="s">
        <v>13</v>
      </c>
      <c r="L17" s="77"/>
      <c r="Z17" s="1"/>
    </row>
    <row r="18" spans="1:26" ht="23.1" customHeight="1">
      <c r="A18" s="169" t="s">
        <v>2</v>
      </c>
      <c r="B18" s="170"/>
      <c r="C18" s="85"/>
      <c r="D18" s="85"/>
      <c r="E18" s="85"/>
      <c r="F18" s="86"/>
      <c r="G18" s="85"/>
      <c r="H18" s="86"/>
      <c r="I18" s="85"/>
      <c r="J18" s="86"/>
      <c r="K18" s="85"/>
      <c r="L18" s="86"/>
      <c r="Z18" s="7" t="s">
        <v>3</v>
      </c>
    </row>
    <row r="19" spans="1:26" ht="9" customHeight="1">
      <c r="A19" s="20"/>
      <c r="B19" s="21"/>
      <c r="C19" s="21"/>
      <c r="D19" s="21"/>
      <c r="E19" s="21"/>
      <c r="F19" s="21"/>
      <c r="G19" s="22"/>
      <c r="H19" s="21"/>
      <c r="I19" s="22"/>
      <c r="J19" s="21"/>
      <c r="K19" s="22"/>
      <c r="L19" s="1"/>
      <c r="M19" s="1"/>
      <c r="N19" s="1"/>
      <c r="O19" s="7"/>
    </row>
    <row r="20" spans="1:26" s="8" customFormat="1" ht="24.95" customHeight="1">
      <c r="A20" s="172" t="s">
        <v>27</v>
      </c>
      <c r="B20" s="173"/>
      <c r="C20" s="40" t="str">
        <f>IF($O$8&gt;5,K9+1,"")</f>
        <v/>
      </c>
      <c r="D20" s="41" t="str">
        <f>C20</f>
        <v/>
      </c>
      <c r="E20" s="40" t="str">
        <f>IF($O$8&gt;6,C20+1,"")</f>
        <v/>
      </c>
      <c r="F20" s="41" t="str">
        <f>E20</f>
        <v/>
      </c>
      <c r="G20" s="40" t="str">
        <f>IF($O$8&gt;7,E20+1,"")</f>
        <v/>
      </c>
      <c r="H20" s="41" t="str">
        <f>G20</f>
        <v/>
      </c>
      <c r="I20" s="40" t="str">
        <f>IF($O$8&gt;8,G20+1,"")</f>
        <v/>
      </c>
      <c r="J20" s="41" t="str">
        <f>I20</f>
        <v/>
      </c>
      <c r="K20" s="40" t="str">
        <f>IF($O$8&gt;9,I20+1,"")</f>
        <v/>
      </c>
      <c r="L20" s="41" t="str">
        <f>K20</f>
        <v/>
      </c>
      <c r="M20" s="147" t="s">
        <v>10</v>
      </c>
      <c r="N20" s="148"/>
      <c r="O20" s="149" t="s">
        <v>5</v>
      </c>
      <c r="P20" s="150"/>
    </row>
    <row r="21" spans="1:26" s="8" customFormat="1" ht="24.95" customHeight="1" thickBot="1">
      <c r="A21" s="174"/>
      <c r="B21" s="175"/>
      <c r="C21" s="32" t="s">
        <v>11</v>
      </c>
      <c r="D21" s="33" t="s">
        <v>12</v>
      </c>
      <c r="E21" s="32" t="s">
        <v>11</v>
      </c>
      <c r="F21" s="33" t="s">
        <v>12</v>
      </c>
      <c r="G21" s="32" t="s">
        <v>11</v>
      </c>
      <c r="H21" s="33" t="s">
        <v>12</v>
      </c>
      <c r="I21" s="32" t="s">
        <v>11</v>
      </c>
      <c r="J21" s="33" t="s">
        <v>12</v>
      </c>
      <c r="K21" s="32" t="s">
        <v>11</v>
      </c>
      <c r="L21" s="33" t="s">
        <v>12</v>
      </c>
      <c r="M21" s="87" t="s">
        <v>0</v>
      </c>
      <c r="N21" s="88"/>
      <c r="O21" s="151" t="s">
        <v>6</v>
      </c>
      <c r="P21" s="123"/>
    </row>
    <row r="22" spans="1:26" ht="15" customHeight="1">
      <c r="A22" s="72" t="s">
        <v>7</v>
      </c>
      <c r="B22" s="73"/>
      <c r="C22" s="50"/>
      <c r="D22" s="52"/>
      <c r="E22" s="50"/>
      <c r="F22" s="52"/>
      <c r="G22" s="50"/>
      <c r="H22" s="52"/>
      <c r="I22" s="50"/>
      <c r="J22" s="52"/>
      <c r="K22" s="50"/>
      <c r="L22" s="52"/>
      <c r="M22" s="102">
        <f>(IF(C11="○",1,0)+IF(E11="○",1,0)+IF(G11="○",1,0)+IF(I11="○",1,0)+IF(K11="○",1,0)+IF(C22="○",1,0)+IF(E22="○",1,0)+IF(G22="○",1,0)+IF(I22="○",1,0)+IF(K22="○",1,0))</f>
        <v>0</v>
      </c>
      <c r="N22" s="68" t="s">
        <v>28</v>
      </c>
      <c r="O22" s="78"/>
      <c r="P22" s="144" t="s">
        <v>28</v>
      </c>
    </row>
    <row r="23" spans="1:26" ht="15" customHeight="1">
      <c r="A23" s="74"/>
      <c r="B23" s="75"/>
      <c r="C23" s="51"/>
      <c r="D23" s="53"/>
      <c r="E23" s="51"/>
      <c r="F23" s="53"/>
      <c r="G23" s="51"/>
      <c r="H23" s="53"/>
      <c r="I23" s="51"/>
      <c r="J23" s="53"/>
      <c r="K23" s="51"/>
      <c r="L23" s="53"/>
      <c r="M23" s="75"/>
      <c r="N23" s="69"/>
      <c r="O23" s="79"/>
      <c r="P23" s="145"/>
    </row>
    <row r="24" spans="1:26" ht="15" customHeight="1">
      <c r="A24" s="70" t="s">
        <v>8</v>
      </c>
      <c r="B24" s="71"/>
      <c r="C24" s="51"/>
      <c r="D24" s="53"/>
      <c r="E24" s="51"/>
      <c r="F24" s="53"/>
      <c r="G24" s="51"/>
      <c r="H24" s="53"/>
      <c r="I24" s="51"/>
      <c r="J24" s="53"/>
      <c r="K24" s="51"/>
      <c r="L24" s="53"/>
      <c r="M24" s="102">
        <f>(IF(C13="○",1,0)+IF(E13="○",1,0)+IF(G13="○",1,0)+IF(I13="○",1,0)+IF(K13="○",1,0)+IF(C24="○",1,0)+IF(E24="○",1,0)+IF(G24="○",1,0)+IF(I24="○",1,0)+IF(K24="○",1,0))</f>
        <v>1</v>
      </c>
      <c r="N24" s="68" t="s">
        <v>28</v>
      </c>
      <c r="O24" s="78"/>
      <c r="P24" s="144" t="s">
        <v>28</v>
      </c>
    </row>
    <row r="25" spans="1:26" ht="15" customHeight="1" thickBot="1">
      <c r="A25" s="70"/>
      <c r="B25" s="71"/>
      <c r="C25" s="76"/>
      <c r="D25" s="80"/>
      <c r="E25" s="76"/>
      <c r="F25" s="80"/>
      <c r="G25" s="76"/>
      <c r="H25" s="80"/>
      <c r="I25" s="76"/>
      <c r="J25" s="80"/>
      <c r="K25" s="76"/>
      <c r="L25" s="80"/>
      <c r="M25" s="75"/>
      <c r="N25" s="69"/>
      <c r="O25" s="79"/>
      <c r="P25" s="145"/>
    </row>
    <row r="26" spans="1:26" ht="15" customHeight="1">
      <c r="A26" s="72" t="s">
        <v>9</v>
      </c>
      <c r="B26" s="108"/>
      <c r="C26" s="81" t="str">
        <f>IF(C20="","",IF($M$8&gt;=6,$R$42,$R$43))</f>
        <v/>
      </c>
      <c r="D26" s="90"/>
      <c r="E26" s="81" t="str">
        <f>IF(E20="","",IF($M$8&gt;=7,$R$42,$R$43))</f>
        <v/>
      </c>
      <c r="F26" s="90"/>
      <c r="G26" s="81" t="str">
        <f>IF(G20="","",IF($M$8&gt;=8,$R$42,$R$43))</f>
        <v/>
      </c>
      <c r="H26" s="90"/>
      <c r="I26" s="81" t="str">
        <f>IF(I20="","",IF($M$8&gt;=9,$R$42,$R$43))</f>
        <v/>
      </c>
      <c r="J26" s="90"/>
      <c r="K26" s="81" t="str">
        <f>IF(K20="","",IF($M$8&gt;=10,$R$42,$R$43))</f>
        <v/>
      </c>
      <c r="L26" s="90"/>
      <c r="M26" s="102">
        <f>(IF(C15="○",1,0)+IF(E15="○",1,0)+IF(G15="○",1,0)+IF(I15="○",1,0)+IF(K15="○",1,0)+IF(C26="○",1,0)+IF(E26="○",1,0)+IF(G26="○",1,0)+IF(I26="○",1,0)+IF(K26="○",1,0))</f>
        <v>3</v>
      </c>
      <c r="N26" s="68" t="s">
        <v>29</v>
      </c>
      <c r="O26" s="78"/>
      <c r="P26" s="144" t="s">
        <v>29</v>
      </c>
    </row>
    <row r="27" spans="1:26" ht="15" customHeight="1">
      <c r="A27" s="74"/>
      <c r="B27" s="109"/>
      <c r="C27" s="82"/>
      <c r="D27" s="91"/>
      <c r="E27" s="82"/>
      <c r="F27" s="91"/>
      <c r="G27" s="82"/>
      <c r="H27" s="91"/>
      <c r="I27" s="82"/>
      <c r="J27" s="91"/>
      <c r="K27" s="82"/>
      <c r="L27" s="91"/>
      <c r="M27" s="71"/>
      <c r="N27" s="160"/>
      <c r="O27" s="79"/>
      <c r="P27" s="145"/>
    </row>
    <row r="28" spans="1:26" ht="23.1" customHeight="1">
      <c r="A28" s="103" t="s">
        <v>1</v>
      </c>
      <c r="B28" s="104"/>
      <c r="C28" s="105" t="s">
        <v>13</v>
      </c>
      <c r="D28" s="106"/>
      <c r="E28" s="105" t="s">
        <v>13</v>
      </c>
      <c r="F28" s="106"/>
      <c r="G28" s="105" t="s">
        <v>13</v>
      </c>
      <c r="H28" s="106"/>
      <c r="I28" s="105" t="s">
        <v>13</v>
      </c>
      <c r="J28" s="106"/>
      <c r="K28" s="105" t="s">
        <v>13</v>
      </c>
      <c r="L28" s="107"/>
      <c r="M28" s="191">
        <f>M11*M22+M13*M24+M15*M26</f>
        <v>4370</v>
      </c>
      <c r="N28" s="192"/>
      <c r="O28" s="73"/>
      <c r="P28" s="108"/>
    </row>
    <row r="29" spans="1:26" ht="23.1" customHeight="1">
      <c r="A29" s="89" t="s">
        <v>2</v>
      </c>
      <c r="B29" s="75"/>
      <c r="C29" s="195"/>
      <c r="D29" s="196"/>
      <c r="E29" s="195"/>
      <c r="F29" s="197"/>
      <c r="G29" s="195"/>
      <c r="H29" s="197"/>
      <c r="I29" s="195"/>
      <c r="J29" s="197"/>
      <c r="K29" s="195"/>
      <c r="L29" s="198"/>
      <c r="M29" s="193"/>
      <c r="N29" s="194"/>
      <c r="O29" s="75"/>
      <c r="P29" s="109"/>
    </row>
    <row r="30" spans="1:26" ht="10.5" customHeight="1">
      <c r="A30" s="27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26"/>
      <c r="M30" s="26"/>
      <c r="N30" s="24"/>
      <c r="O30" s="25"/>
    </row>
    <row r="31" spans="1:26" ht="6.75" customHeight="1"/>
    <row r="32" spans="1:26">
      <c r="A32" s="84" t="s">
        <v>60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</row>
    <row r="33" spans="1:18">
      <c r="A33" s="66" t="str">
        <f>入力情報!A2</f>
        <v>　・　利用者１人につき１枚としてください。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1:18">
      <c r="A34" s="66" t="str">
        <f>入力情報!A3</f>
        <v>　・　申込みの場合は、入力情報Sheetに必要事項を入力した後、申込Sheetで朝食・夕食の○×を選択して下さい。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1:18">
      <c r="A35" s="66" t="str">
        <f>入力情報!A4</f>
        <v>　・　申込みを全取消しする場合は、入力情報Sheetで「全取消」を選び、申込Sheetの変更欄を全て×にして下さい。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1:18" ht="13.5" customHeight="1">
      <c r="A36" s="66" t="str">
        <f>入力情報!A5</f>
        <v>　・　申込みを変更する場合は、入力情報Sheetで「変更」を選び、申込Sheetの変更欄に○×を選んで下さい。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</row>
    <row r="37" spans="1:18" ht="4.5" customHeight="1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28"/>
    </row>
    <row r="38" spans="1:18" ht="12.75" customHeight="1">
      <c r="A38" s="83" t="s">
        <v>24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</row>
    <row r="39" spans="1:18" ht="9" customHeight="1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28"/>
    </row>
    <row r="40" spans="1:18">
      <c r="A40" s="95" t="s">
        <v>64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28"/>
    </row>
    <row r="41" spans="1:18">
      <c r="A41" s="98" t="s">
        <v>25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28"/>
    </row>
    <row r="42" spans="1:18">
      <c r="A42" s="93" t="s">
        <v>65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28"/>
      <c r="R42" t="s">
        <v>32</v>
      </c>
    </row>
    <row r="43" spans="1:18">
      <c r="A43" s="93" t="s">
        <v>66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28"/>
      <c r="R43" t="s">
        <v>33</v>
      </c>
    </row>
    <row r="44" spans="1:18">
      <c r="A44" s="93" t="s">
        <v>67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28"/>
    </row>
    <row r="45" spans="1:18">
      <c r="A45" s="93" t="s">
        <v>68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28"/>
      <c r="R45" t="s">
        <v>40</v>
      </c>
    </row>
    <row r="46" spans="1:18">
      <c r="A46" s="28" t="s">
        <v>14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</row>
    <row r="47" spans="1:18">
      <c r="A47" s="28" t="s">
        <v>69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</row>
    <row r="48" spans="1:18">
      <c r="A48" s="28" t="s">
        <v>70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</row>
    <row r="49" spans="1:18">
      <c r="A49" s="94" t="s">
        <v>71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28"/>
    </row>
    <row r="50" spans="1:18">
      <c r="A50" s="84" t="s">
        <v>72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28"/>
    </row>
    <row r="51" spans="1:18">
      <c r="A51" s="187" t="s">
        <v>73</v>
      </c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04"/>
    </row>
    <row r="52" spans="1:18">
      <c r="A52" s="43"/>
      <c r="B52" s="23"/>
      <c r="C52" s="23"/>
      <c r="D52" s="23"/>
      <c r="E52" s="23"/>
      <c r="F52" s="188" t="s">
        <v>74</v>
      </c>
      <c r="G52" s="189"/>
      <c r="H52" s="189"/>
      <c r="I52" s="190" t="s">
        <v>75</v>
      </c>
      <c r="J52" s="190"/>
      <c r="K52" s="190"/>
      <c r="L52" s="190"/>
      <c r="M52" s="190"/>
      <c r="N52" s="190"/>
      <c r="O52" s="190"/>
      <c r="P52" s="28"/>
      <c r="R52" t="s">
        <v>45</v>
      </c>
    </row>
    <row r="53" spans="1:18">
      <c r="A53" s="84" t="s">
        <v>31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28"/>
      <c r="R53" t="s">
        <v>46</v>
      </c>
    </row>
    <row r="54" spans="1:18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R54" t="s">
        <v>47</v>
      </c>
    </row>
    <row r="55" spans="1:18" ht="15.75" customHeight="1">
      <c r="A55" s="97" t="s">
        <v>26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28"/>
    </row>
    <row r="56" spans="1:18">
      <c r="A56" s="96" t="s">
        <v>63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28"/>
    </row>
    <row r="57" spans="1:18">
      <c r="P57" s="28"/>
    </row>
    <row r="58" spans="1:18">
      <c r="A58" s="92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</row>
    <row r="59" spans="1:18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</row>
    <row r="60" spans="1:18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8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71" spans="1:15" ht="21" customHeight="1"/>
    <row r="72" spans="1:15" ht="21" customHeight="1">
      <c r="I72" s="6"/>
      <c r="J72" s="6"/>
      <c r="K72" s="6"/>
      <c r="L72" s="5"/>
      <c r="M72" s="5"/>
      <c r="O72" s="5"/>
    </row>
    <row r="73" spans="1:15" ht="30" customHeight="1">
      <c r="A73" s="2"/>
      <c r="B73" s="2"/>
      <c r="C73" s="3"/>
      <c r="D73" s="2"/>
      <c r="E73" s="2"/>
      <c r="F73" s="2"/>
      <c r="G73" s="2"/>
      <c r="H73" s="2"/>
      <c r="L73" s="4"/>
      <c r="M73" s="4"/>
    </row>
    <row r="74" spans="1:15" ht="27" customHeight="1">
      <c r="A74" s="10"/>
      <c r="B74" s="10"/>
      <c r="C74" s="10"/>
      <c r="D74" s="10"/>
      <c r="E74" s="10"/>
      <c r="F74" s="11"/>
      <c r="G74" s="10"/>
      <c r="H74" s="10"/>
      <c r="I74" s="10"/>
      <c r="J74" s="10"/>
      <c r="K74" s="10"/>
      <c r="L74" s="10"/>
      <c r="M74" s="10"/>
      <c r="N74" s="1"/>
      <c r="O74" s="1"/>
    </row>
    <row r="75" spans="1:15" ht="27" customHeight="1">
      <c r="A75" s="10"/>
      <c r="B75" s="10"/>
      <c r="C75" s="12"/>
      <c r="D75" s="10"/>
      <c r="E75" s="10"/>
      <c r="F75" s="12"/>
      <c r="G75" s="10"/>
      <c r="H75" s="10"/>
      <c r="I75" s="13"/>
      <c r="J75" s="13"/>
      <c r="K75" s="13"/>
      <c r="L75" s="13"/>
      <c r="M75" s="13"/>
      <c r="N75" s="1"/>
      <c r="O75" s="1"/>
    </row>
    <row r="76" spans="1:15" ht="27" customHeight="1">
      <c r="A76" s="10"/>
      <c r="B76" s="10"/>
      <c r="C76" s="12"/>
      <c r="D76" s="10"/>
      <c r="E76" s="10"/>
      <c r="F76" s="12"/>
      <c r="G76" s="10"/>
      <c r="H76" s="10"/>
      <c r="I76" s="13"/>
      <c r="J76" s="13"/>
      <c r="K76" s="13"/>
      <c r="L76" s="13"/>
      <c r="M76" s="13"/>
      <c r="N76" s="1"/>
      <c r="O76" s="1"/>
    </row>
    <row r="77" spans="1:15" ht="27" customHeight="1">
      <c r="A77" s="10"/>
      <c r="B77" s="10"/>
      <c r="C77" s="10"/>
      <c r="D77" s="10"/>
      <c r="E77" s="10"/>
      <c r="F77" s="10"/>
      <c r="G77" s="10"/>
      <c r="H77" s="10"/>
      <c r="I77" s="9"/>
      <c r="J77" s="9"/>
      <c r="K77" s="9"/>
      <c r="L77" s="9"/>
      <c r="M77" s="9"/>
      <c r="N77" s="1"/>
      <c r="O77" s="1"/>
    </row>
    <row r="78" spans="1:15" ht="27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4"/>
      <c r="M78" s="14"/>
      <c r="N78" s="14"/>
      <c r="O78" s="1"/>
    </row>
    <row r="79" spans="1:15" ht="27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5"/>
      <c r="M79" s="15"/>
      <c r="N79" s="16"/>
      <c r="O79" s="17"/>
    </row>
    <row r="80" spans="1:15" ht="27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5"/>
      <c r="M80" s="15"/>
      <c r="N80" s="9"/>
      <c r="O80" s="17"/>
    </row>
    <row r="81" spans="1:15" ht="27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5"/>
      <c r="M81" s="15"/>
      <c r="N81" s="9"/>
      <c r="O81" s="17"/>
    </row>
    <row r="82" spans="1:15" ht="23.1" customHeight="1">
      <c r="A82" s="18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0"/>
      <c r="M82" s="10"/>
      <c r="N82" s="1"/>
      <c r="O82" s="1"/>
    </row>
    <row r="83" spans="1:15" ht="18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1:15" ht="18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1:15" ht="16.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1:15" ht="18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1:15" ht="18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1: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</sheetData>
  <mergeCells count="166">
    <mergeCell ref="G6:H7"/>
    <mergeCell ref="M15:N16"/>
    <mergeCell ref="O15:P16"/>
    <mergeCell ref="A45:O45"/>
    <mergeCell ref="A50:O50"/>
    <mergeCell ref="A51:P51"/>
    <mergeCell ref="F52:H52"/>
    <mergeCell ref="I52:O52"/>
    <mergeCell ref="A53:O53"/>
    <mergeCell ref="I24:I25"/>
    <mergeCell ref="H26:H27"/>
    <mergeCell ref="M28:N29"/>
    <mergeCell ref="I26:I27"/>
    <mergeCell ref="A37:O37"/>
    <mergeCell ref="C29:D29"/>
    <mergeCell ref="E29:F29"/>
    <mergeCell ref="G29:H29"/>
    <mergeCell ref="I29:J29"/>
    <mergeCell ref="K29:L29"/>
    <mergeCell ref="A36:P36"/>
    <mergeCell ref="A9:B10"/>
    <mergeCell ref="A11:B12"/>
    <mergeCell ref="A13:B14"/>
    <mergeCell ref="J13:J14"/>
    <mergeCell ref="A6:B7"/>
    <mergeCell ref="C6:F7"/>
    <mergeCell ref="I6:L7"/>
    <mergeCell ref="G15:G16"/>
    <mergeCell ref="A26:B27"/>
    <mergeCell ref="L26:L27"/>
    <mergeCell ref="I11:I12"/>
    <mergeCell ref="G11:G12"/>
    <mergeCell ref="H11:H12"/>
    <mergeCell ref="F11:F12"/>
    <mergeCell ref="A18:B18"/>
    <mergeCell ref="A17:B17"/>
    <mergeCell ref="L24:L25"/>
    <mergeCell ref="A20:B21"/>
    <mergeCell ref="I17:J17"/>
    <mergeCell ref="K24:K25"/>
    <mergeCell ref="J15:J16"/>
    <mergeCell ref="C15:C16"/>
    <mergeCell ref="F15:F16"/>
    <mergeCell ref="K15:K16"/>
    <mergeCell ref="J11:J12"/>
    <mergeCell ref="J26:J27"/>
    <mergeCell ref="G24:G25"/>
    <mergeCell ref="G26:G27"/>
    <mergeCell ref="M6:M7"/>
    <mergeCell ref="K26:K27"/>
    <mergeCell ref="M24:M25"/>
    <mergeCell ref="M26:M27"/>
    <mergeCell ref="P26:P27"/>
    <mergeCell ref="L15:L16"/>
    <mergeCell ref="M9:P10"/>
    <mergeCell ref="N22:N23"/>
    <mergeCell ref="M20:N20"/>
    <mergeCell ref="O20:P20"/>
    <mergeCell ref="O21:P21"/>
    <mergeCell ref="P22:P23"/>
    <mergeCell ref="M11:N12"/>
    <mergeCell ref="O11:P12"/>
    <mergeCell ref="M13:N14"/>
    <mergeCell ref="O13:P14"/>
    <mergeCell ref="N26:N27"/>
    <mergeCell ref="K13:K14"/>
    <mergeCell ref="K22:K23"/>
    <mergeCell ref="K18:L18"/>
    <mergeCell ref="P24:P25"/>
    <mergeCell ref="K17:L17"/>
    <mergeCell ref="C13:C14"/>
    <mergeCell ref="D13:D14"/>
    <mergeCell ref="D15:D16"/>
    <mergeCell ref="F13:F14"/>
    <mergeCell ref="C11:C12"/>
    <mergeCell ref="D11:D12"/>
    <mergeCell ref="E13:E14"/>
    <mergeCell ref="E11:E12"/>
    <mergeCell ref="L13:L14"/>
    <mergeCell ref="A2:B3"/>
    <mergeCell ref="C4:F5"/>
    <mergeCell ref="I4:L5"/>
    <mergeCell ref="G4:H5"/>
    <mergeCell ref="A1:K1"/>
    <mergeCell ref="M1:P1"/>
    <mergeCell ref="M2:P2"/>
    <mergeCell ref="M3:P3"/>
    <mergeCell ref="N4:P5"/>
    <mergeCell ref="A4:B5"/>
    <mergeCell ref="M4:M5"/>
    <mergeCell ref="C2:F3"/>
    <mergeCell ref="G2:K3"/>
    <mergeCell ref="L1:L3"/>
    <mergeCell ref="S16:T16"/>
    <mergeCell ref="J22:J23"/>
    <mergeCell ref="A15:B16"/>
    <mergeCell ref="H24:H25"/>
    <mergeCell ref="H15:H16"/>
    <mergeCell ref="C17:D17"/>
    <mergeCell ref="E17:F17"/>
    <mergeCell ref="M22:M23"/>
    <mergeCell ref="A28:B28"/>
    <mergeCell ref="C28:D28"/>
    <mergeCell ref="E28:F28"/>
    <mergeCell ref="G28:H28"/>
    <mergeCell ref="I28:J28"/>
    <mergeCell ref="K28:L28"/>
    <mergeCell ref="D24:D25"/>
    <mergeCell ref="E24:E25"/>
    <mergeCell ref="G22:G23"/>
    <mergeCell ref="L22:L23"/>
    <mergeCell ref="I18:J18"/>
    <mergeCell ref="G18:H18"/>
    <mergeCell ref="I22:I23"/>
    <mergeCell ref="O28:P29"/>
    <mergeCell ref="O22:O23"/>
    <mergeCell ref="E22:E23"/>
    <mergeCell ref="A58:P58"/>
    <mergeCell ref="A43:O43"/>
    <mergeCell ref="A44:O44"/>
    <mergeCell ref="A49:O49"/>
    <mergeCell ref="A40:O40"/>
    <mergeCell ref="A56:O56"/>
    <mergeCell ref="A42:O42"/>
    <mergeCell ref="A55:O55"/>
    <mergeCell ref="A41:O41"/>
    <mergeCell ref="A38:O38"/>
    <mergeCell ref="A39:O39"/>
    <mergeCell ref="A32:O32"/>
    <mergeCell ref="E18:F18"/>
    <mergeCell ref="O26:O27"/>
    <mergeCell ref="M21:N21"/>
    <mergeCell ref="A35:P35"/>
    <mergeCell ref="A29:B29"/>
    <mergeCell ref="C26:C27"/>
    <mergeCell ref="D26:D27"/>
    <mergeCell ref="E26:E27"/>
    <mergeCell ref="C24:C25"/>
    <mergeCell ref="F24:F25"/>
    <mergeCell ref="F26:F27"/>
    <mergeCell ref="C18:D18"/>
    <mergeCell ref="J24:J25"/>
    <mergeCell ref="A8:B8"/>
    <mergeCell ref="C22:C23"/>
    <mergeCell ref="D22:D23"/>
    <mergeCell ref="U16:V16"/>
    <mergeCell ref="C8:F8"/>
    <mergeCell ref="H8:K8"/>
    <mergeCell ref="N6:P6"/>
    <mergeCell ref="N7:P7"/>
    <mergeCell ref="A34:P34"/>
    <mergeCell ref="A33:P33"/>
    <mergeCell ref="N24:N25"/>
    <mergeCell ref="A24:B25"/>
    <mergeCell ref="A22:B23"/>
    <mergeCell ref="I13:I14"/>
    <mergeCell ref="F22:F23"/>
    <mergeCell ref="G17:H17"/>
    <mergeCell ref="K11:K12"/>
    <mergeCell ref="L11:L12"/>
    <mergeCell ref="O24:O25"/>
    <mergeCell ref="H13:H14"/>
    <mergeCell ref="I15:I16"/>
    <mergeCell ref="H22:H23"/>
    <mergeCell ref="G13:G14"/>
    <mergeCell ref="E15:E16"/>
  </mergeCells>
  <phoneticPr fontId="2"/>
  <dataValidations count="1">
    <dataValidation type="list" allowBlank="1" showInputMessage="1" showErrorMessage="1" sqref="K11:K14 K22:K25 L22:L27 J22:J27 I22:I25 H22:H27 G22:G25 F22:F27 E22:E25 D22:D27 C22:C25 L11:L16 J11:J16 I11:I14 H11:H16 G11:G14 F11:F16 E11:E14 D11:D16 C11:C14">
      <formula1>$R$42:$R$43</formula1>
    </dataValidation>
  </dataValidations>
  <pageMargins left="0.78740157480314965" right="0" top="0.33" bottom="0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入力情報</vt:lpstr>
      <vt:lpstr>外来棟宿泊申込</vt:lpstr>
      <vt:lpstr>外来棟宿泊申込!Print_Area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日本原子力研究所</dc:creator>
  <cp:lastModifiedBy>sugawara</cp:lastModifiedBy>
  <cp:lastPrinted>2017-03-08T04:45:48Z</cp:lastPrinted>
  <dcterms:created xsi:type="dcterms:W3CDTF">1999-04-20T07:01:50Z</dcterms:created>
  <dcterms:modified xsi:type="dcterms:W3CDTF">2017-03-21T02:34:34Z</dcterms:modified>
</cp:coreProperties>
</file>